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87f199df4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comparison" sheetId="1" r:id="Rc8b708b6a90c44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.00"/>
    <x:numFmt numFmtId="201" formatCode="0.00"/>
    <x:numFmt numFmtId="202" formatCode="0"/>
  </x:numFmts>
  <x:fonts count="9">
    <x:font>
      <x:sz val="11"/>
      <x:name val="Carlito"/>
    </x:font>
    <x:font>
      <x:b/>
      <x:sz val="16"/>
      <x:color rgb="FF17211B"/>
      <x:name val="Arial"/>
    </x:font>
    <x:font>
      <x:i/>
      <x:sz val="10"/>
      <x:color rgb="FF5B6860"/>
      <x:name val="Arial"/>
    </x:font>
    <x:font>
      <x:b/>
      <x:sz val="10"/>
      <x:color rgb="FFFFFFFF"/>
      <x:name val="Arial"/>
    </x:font>
    <x:font>
      <x:sz val="10"/>
      <x:color rgb="FF17211B"/>
      <x:name val="Arial"/>
    </x:font>
    <x:font>
      <x:b/>
      <x:sz val="10"/>
      <x:color rgb="FF17211B"/>
      <x:name val="Arial"/>
    </x:font>
    <x:font>
      <x:b/>
      <x:sz val="10"/>
      <x:color rgb="FF913629"/>
      <x:name val="Arial"/>
    </x:font>
    <x:font>
      <x:b/>
      <x:sz val="10"/>
      <x:color rgb="FF0E4D37"/>
      <x:name val="Arial"/>
    </x:font>
    <x:font>
      <x:sz val="10"/>
      <x:color rgb="FF5B686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913629"/>
      </x:patternFill>
    </x:fill>
    <x:fill>
      <x:patternFill patternType="solid">
        <x:fgColor rgb="FFFFF0EC"/>
      </x:patternFill>
    </x:fill>
    <x:fill>
      <x:patternFill patternType="solid">
        <x:fgColor rgb="FFFFF3CD"/>
      </x:patternFill>
    </x:fill>
    <x:fill>
      <x:patternFill patternType="solid">
        <x:fgColor rgb="FFEAF6EF"/>
      </x:patternFill>
    </x:fill>
    <x:fill>
      <x:patternFill patternType="solid">
        <x:fgColor rgb="FFEEF8F2"/>
      </x:patternFill>
    </x:fill>
  </x:fills>
  <x:borders count="14">
    <x:border/>
    <x:border>
      <x:bottom style="thin">
        <x:color rgb="FFEFC7B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E2DC"/>
      </x:bottom>
    </x:border>
    <x:border>
      <x:top style="thin">
        <x:color rgb="FFD9E2DC"/>
      </x:top>
      <x:bottom style="thin">
        <x:color rgb="FFD9E2DC"/>
      </x:bottom>
    </x:border>
    <x:border>
      <x:top style="thin">
        <x:color rgb="FFD9E2DC"/>
      </x:top>
    </x:border>
    <x:border>
      <x:left style="thin">
        <x:color rgb="FFEFC7BF"/>
      </x:left>
      <x:top style="thin">
        <x:color rgb="FFEFC7BF"/>
      </x:top>
      <x:bottom style="thin">
        <x:color rgb="FFEFC7BF"/>
      </x:bottom>
    </x:border>
    <x:border>
      <x:top style="thin">
        <x:color rgb="FFEFC7BF"/>
      </x:top>
      <x:bottom style="thin">
        <x:color rgb="FFEFC7BF"/>
      </x:bottom>
    </x:border>
    <x:border>
      <x:right style="thin">
        <x:color rgb="FFEFC7BF"/>
      </x:right>
      <x:top style="thin">
        <x:color rgb="FFEFC7BF"/>
      </x:top>
      <x:bottom style="thin">
        <x:color rgb="FFEFC7BF"/>
      </x:bottom>
    </x:border>
    <x:border>
      <x:left style="thin">
        <x:color rgb="FFB9D6C5"/>
      </x:left>
      <x:top style="thin">
        <x:color rgb="FFB9D6C5"/>
      </x:top>
      <x:bottom style="thin">
        <x:color rgb="FFB9D6C5"/>
      </x:bottom>
    </x:border>
    <x:border>
      <x:top style="thin">
        <x:color rgb="FFB9D6C5"/>
      </x:top>
      <x:bottom style="thin">
        <x:color rgb="FFB9D6C5"/>
      </x:bottom>
    </x:border>
    <x:border>
      <x:right style="thin">
        <x:color rgb="FFB9D6C5"/>
      </x:right>
      <x:top style="thin">
        <x:color rgb="FFB9D6C5"/>
      </x:top>
      <x:bottom style="thin">
        <x:color rgb="FFB9D6C5"/>
      </x:bottom>
    </x:border>
  </x:borders>
  <x:cellStyleXfs count="1">
    <x:xf numFmtId="0" fontId="0" fillId="0" borderId="0"/>
  </x:cellStyleXfs>
  <x:cellXfs count="1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horizontal="center"/>
    </x:xf>
    <x:xf numFmtId="0" fontId="3" fillId="2" borderId="3" xfId="0" applyNumberFormat="1" applyFont="1" applyFill="1" applyBorder="1" applyAlignment="1">
      <x:alignment horizontal="center"/>
    </x:xf>
    <x:xf numFmtId="0" fontId="3" fillId="2" borderId="4" xfId="0" applyNumberFormat="1" applyFont="1" applyFill="1" applyBorder="1" applyAlignment="1">
      <x:alignment horizont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3" fillId="2" borderId="4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5" xfId="0" applyNumberFormat="1" applyFont="1" applyFill="1" applyBorder="1"/>
    <x:xf numFmtId="0" fontId="4" fillId="0" borderId="5" xfId="0" applyNumberFormat="1" applyFont="1" applyFill="1" applyBorder="1"/>
    <x:xf numFmtId="0" fontId="5" fillId="0" borderId="6" xfId="0" applyNumberFormat="1" applyFont="1" applyFill="1" applyBorder="1"/>
    <x:xf numFmtId="0" fontId="4" fillId="0" borderId="6" xfId="0" applyNumberFormat="1" applyFont="1" applyFill="1" applyBorder="1"/>
    <x:xf numFmtId="0" fontId="5" fillId="0" borderId="7" xfId="0" applyNumberFormat="1" applyFont="1" applyFill="1" applyBorder="1"/>
    <x:xf numFmtId="0" fontId="4" fillId="0" borderId="7" xfId="0" applyNumberFormat="1" applyFont="1" applyFill="1" applyBorder="1"/>
    <x:xf numFmtId="200" fontId="4" fillId="0" borderId="6" xfId="0" applyNumberFormat="1" applyFont="1" applyFill="1" applyBorder="1"/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8" xfId="0" applyNumberFormat="1" applyFont="1" applyFill="1" applyBorder="1"/>
    <x:xf numFmtId="0" fontId="6" fillId="3" borderId="9" xfId="0" applyNumberFormat="1" applyFont="1" applyFill="1" applyBorder="1"/>
    <x:xf numFmtId="0" fontId="6" fillId="3" borderId="10" xfId="0" applyNumberFormat="1" applyFont="1" applyFill="1" applyBorder="1"/>
    <x:xf numFmtId="0" fontId="6" fillId="3" borderId="8" xfId="0" applyNumberFormat="1" applyFont="1" applyFill="1" applyBorder="1" applyAlignment="1">
      <x:alignment horizontal="center"/>
    </x:xf>
    <x:xf numFmtId="0" fontId="6" fillId="3" borderId="9" xfId="0" applyNumberFormat="1" applyFont="1" applyFill="1" applyBorder="1" applyAlignment="1">
      <x:alignment horizontal="center"/>
    </x:xf>
    <x:xf numFmtId="0" fontId="6" fillId="3" borderId="10" xfId="0" applyNumberFormat="1" applyFont="1" applyFill="1" applyBorder="1" applyAlignment="1">
      <x:alignment horizontal="center"/>
    </x:xf>
    <x:xf numFmtId="0" fontId="6" fillId="3" borderId="8" xfId="0" applyNumberFormat="1" applyFont="1" applyFill="1" applyBorder="1" applyAlignment="1">
      <x:alignment horizontal="center" vertical="center"/>
    </x:xf>
    <x:xf numFmtId="0" fontId="6" fillId="3" borderId="9" xfId="0" applyNumberFormat="1" applyFont="1" applyFill="1" applyBorder="1" applyAlignment="1">
      <x:alignment horizontal="center" vertical="center"/>
    </x:xf>
    <x:xf numFmtId="0" fontId="6" fillId="3" borderId="1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7" xfId="0" applyNumberFormat="1" applyFont="1" applyFill="1" applyBorder="1"/>
    <x:xf numFmtId="200" fontId="4" fillId="4" borderId="6" xfId="0" applyNumberFormat="1" applyFont="1" applyFill="1" applyBorder="1"/>
    <x:xf numFmtId="201" fontId="4" fillId="4" borderId="6" xfId="0" applyNumberFormat="1" applyFont="1" applyFill="1" applyBorder="1"/>
    <x:xf numFmtId="202" fontId="4" fillId="4" borderId="6" xfId="0" applyNumberFormat="1" applyFont="1" applyFill="1" applyBorder="1"/>
    <x:xf numFmtId="0" fontId="4" fillId="4" borderId="6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11" xfId="0" applyNumberFormat="1" applyFont="1" applyFill="1" applyBorder="1"/>
    <x:xf numFmtId="0" fontId="7" fillId="5" borderId="12" xfId="0" applyNumberFormat="1" applyFont="1" applyFill="1" applyBorder="1"/>
    <x:xf numFmtId="0" fontId="7" fillId="5" borderId="13" xfId="0" applyNumberFormat="1" applyFont="1" applyFill="1" applyBorder="1"/>
    <x:xf numFmtId="0" fontId="7" fillId="5" borderId="11" xfId="0" applyNumberFormat="1" applyFont="1" applyFill="1" applyBorder="1" applyAlignment="1">
      <x:alignment horizontal="center"/>
    </x:xf>
    <x:xf numFmtId="0" fontId="7" fillId="5" borderId="12" xfId="0" applyNumberFormat="1" applyFont="1" applyFill="1" applyBorder="1" applyAlignment="1">
      <x:alignment horizontal="center"/>
    </x:xf>
    <x:xf numFmtId="0" fontId="7" fillId="5" borderId="13" xfId="0" applyNumberFormat="1" applyFont="1" applyFill="1" applyBorder="1" applyAlignment="1">
      <x:alignment horizontal="center"/>
    </x:xf>
    <x:xf numFmtId="0" fontId="7" fillId="5" borderId="11" xfId="0" applyNumberFormat="1" applyFont="1" applyFill="1" applyBorder="1" applyAlignment="1">
      <x:alignment horizontal="center" vertical="center"/>
    </x:xf>
    <x:xf numFmtId="0" fontId="7" fillId="5" borderId="12" xfId="0" applyNumberFormat="1" applyFont="1" applyFill="1" applyBorder="1" applyAlignment="1">
      <x:alignment horizontal="center" vertical="center"/>
    </x:xf>
    <x:xf numFmtId="0" fontId="7" fillId="5" borderId="13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5" xfId="0" applyNumberFormat="1" applyFont="1" applyFill="1" applyBorder="1"/>
    <x:xf numFmtId="0" fontId="4" fillId="6" borderId="6" xfId="0" applyNumberFormat="1" applyFont="1" applyFill="1" applyBorder="1"/>
    <x:xf numFmtId="0" fontId="4" fillId="6" borderId="7" xfId="0" applyNumberFormat="1" applyFont="1" applyFill="1" applyBorder="1"/>
    <x:xf numFmtId="201" fontId="4" fillId="6" borderId="5" xfId="0" applyNumberFormat="1" applyFont="1" applyFill="1" applyBorder="1"/>
    <x:xf numFmtId="201" fontId="4" fillId="6" borderId="6" xfId="0" applyNumberFormat="1" applyFont="1" applyFill="1" applyBorder="1"/>
    <x:xf numFmtId="200" fontId="4" fillId="6" borderId="6" xfId="0" applyNumberFormat="1" applyFont="1" applyFill="1" applyBorder="1"/>
    <x:xf numFmtId="202" fontId="4" fillId="6" borderId="6" xfId="0" applyNumberFormat="1" applyFont="1" applyFill="1" applyBorder="1"/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200" fontId="4" fillId="0" borderId="6" xfId="0" applyNumberFormat="1" applyFont="1" applyFill="1" applyBorder="1" applyAlignment="1">
      <x:alignment vertical="center"/>
    </x:xf>
    <x:xf numFmtId="0" fontId="5" fillId="0" borderId="7" xfId="0" applyNumberFormat="1" applyFont="1" applyFill="1" applyBorder="1" applyAlignment="1">
      <x:alignment vertical="center"/>
    </x:xf>
    <x:xf numFmtId="0" fontId="4" fillId="4" borderId="5" xfId="0" applyNumberFormat="1" applyFont="1" applyFill="1" applyBorder="1" applyAlignment="1">
      <x:alignment vertical="center"/>
    </x:xf>
    <x:xf numFmtId="0" fontId="4" fillId="4" borderId="6" xfId="0" applyNumberFormat="1" applyFont="1" applyFill="1" applyBorder="1" applyAlignment="1">
      <x:alignment vertical="center"/>
    </x:xf>
    <x:xf numFmtId="200" fontId="4" fillId="4" borderId="6" xfId="0" applyNumberFormat="1" applyFont="1" applyFill="1" applyBorder="1" applyAlignment="1">
      <x:alignment vertical="center"/>
    </x:xf>
    <x:xf numFmtId="201" fontId="4" fillId="4" borderId="6" xfId="0" applyNumberFormat="1" applyFont="1" applyFill="1" applyBorder="1" applyAlignment="1">
      <x:alignment vertical="center"/>
    </x:xf>
    <x:xf numFmtId="202" fontId="4" fillId="4" borderId="6" xfId="0" applyNumberFormat="1" applyFont="1" applyFill="1" applyBorder="1" applyAlignment="1">
      <x:alignment vertical="center"/>
    </x:xf>
    <x:xf numFmtId="0" fontId="4" fillId="4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/>
    </x:xf>
    <x:xf numFmtId="0" fontId="4" fillId="4" borderId="7" xfId="0" applyNumberFormat="1" applyFont="1" applyFill="1" applyBorder="1" applyAlignment="1">
      <x:alignment vertical="center"/>
    </x:xf>
    <x:xf numFmtId="201" fontId="4" fillId="6" borderId="5" xfId="0" applyNumberFormat="1" applyFont="1" applyFill="1" applyBorder="1" applyAlignment="1">
      <x:alignment vertical="center"/>
    </x:xf>
    <x:xf numFmtId="201" fontId="4" fillId="6" borderId="6" xfId="0" applyNumberFormat="1" applyFont="1" applyFill="1" applyBorder="1" applyAlignment="1">
      <x:alignment vertical="center"/>
    </x:xf>
    <x:xf numFmtId="200" fontId="4" fillId="6" borderId="6" xfId="0" applyNumberFormat="1" applyFont="1" applyFill="1" applyBorder="1" applyAlignment="1">
      <x:alignment vertical="center"/>
    </x:xf>
    <x:xf numFmtId="202" fontId="4" fillId="6" borderId="6" xfId="0" applyNumberFormat="1" applyFont="1" applyFill="1" applyBorder="1" applyAlignment="1">
      <x:alignment vertical="center"/>
    </x:xf>
    <x:xf numFmtId="0" fontId="4" fillId="6" borderId="7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horizontal="right" vertical="center"/>
    </x:xf>
    <x:xf numFmtId="0" fontId="3" fillId="2" borderId="4" xfId="0" applyNumberFormat="1" applyFont="1" applyFill="1" applyBorder="1" applyAlignment="1">
      <x:alignment horizontal="right" vertical="center"/>
    </x:xf>
    <x:xf numFmtId="0" fontId="4" fillId="0" borderId="5" xfId="0" applyNumberFormat="1" applyFont="1" applyFill="1" applyBorder="1" applyAlignment="1">
      <x:alignment horizontal="right" vertical="center"/>
    </x:xf>
    <x:xf numFmtId="0" fontId="4" fillId="0" borderId="6" xfId="0" applyNumberFormat="1" applyFont="1" applyFill="1" applyBorder="1" applyAlignment="1">
      <x:alignment horizontal="right" vertical="center"/>
    </x:xf>
    <x:xf numFmtId="200" fontId="4" fillId="0" borderId="6" xfId="0" applyNumberFormat="1" applyFont="1" applyFill="1" applyBorder="1" applyAlignment="1">
      <x:alignment horizontal="right" vertical="center"/>
    </x:xf>
    <x:xf numFmtId="0" fontId="5" fillId="0" borderId="7" xfId="0" applyNumberFormat="1" applyFont="1" applyFill="1" applyBorder="1" applyAlignment="1">
      <x:alignment horizontal="right" vertical="center"/>
    </x:xf>
    <x:xf numFmtId="0" fontId="0" fillId="0" borderId="0" xfId="0" applyNumberFormat="1" applyFont="1" applyFill="1" applyBorder="1" applyAlignment="1">
      <x:alignment horizontal="right" vertical="center"/>
    </x:xf>
    <x:xf numFmtId="0" fontId="6" fillId="3" borderId="9" xfId="0" applyNumberFormat="1" applyFont="1" applyFill="1" applyBorder="1" applyAlignment="1">
      <x:alignment horizontal="right" vertical="center"/>
    </x:xf>
    <x:xf numFmtId="0" fontId="6" fillId="3" borderId="10" xfId="0" applyNumberFormat="1" applyFont="1" applyFill="1" applyBorder="1" applyAlignment="1">
      <x:alignment horizontal="right" vertical="center"/>
    </x:xf>
    <x:xf numFmtId="0" fontId="4" fillId="4" borderId="5" xfId="0" applyNumberFormat="1" applyFont="1" applyFill="1" applyBorder="1" applyAlignment="1">
      <x:alignment horizontal="right" vertical="center"/>
    </x:xf>
    <x:xf numFmtId="0" fontId="4" fillId="4" borderId="6" xfId="0" applyNumberFormat="1" applyFont="1" applyFill="1" applyBorder="1" applyAlignment="1">
      <x:alignment horizontal="right" vertical="center"/>
    </x:xf>
    <x:xf numFmtId="200" fontId="4" fillId="4" borderId="6" xfId="0" applyNumberFormat="1" applyFont="1" applyFill="1" applyBorder="1" applyAlignment="1">
      <x:alignment horizontal="right" vertical="center"/>
    </x:xf>
    <x:xf numFmtId="201" fontId="4" fillId="4" borderId="6" xfId="0" applyNumberFormat="1" applyFont="1" applyFill="1" applyBorder="1" applyAlignment="1">
      <x:alignment horizontal="right" vertical="center"/>
    </x:xf>
    <x:xf numFmtId="202" fontId="4" fillId="4" borderId="6" xfId="0" applyNumberFormat="1" applyFont="1" applyFill="1" applyBorder="1" applyAlignment="1">
      <x:alignment horizontal="right" vertical="center"/>
    </x:xf>
    <x:xf numFmtId="0" fontId="4" fillId="4" borderId="6" xfId="0" applyNumberFormat="1" applyFont="1" applyFill="1" applyBorder="1" applyAlignment="1">
      <x:alignment horizontal="right" vertical="center" wrapText="1"/>
    </x:xf>
    <x:xf numFmtId="0" fontId="4" fillId="4" borderId="7" xfId="0" applyNumberFormat="1" applyFont="1" applyFill="1" applyBorder="1" applyAlignment="1">
      <x:alignment horizontal="right" vertical="center"/>
    </x:xf>
    <x:xf numFmtId="0" fontId="7" fillId="5" borderId="12" xfId="0" applyNumberFormat="1" applyFont="1" applyFill="1" applyBorder="1" applyAlignment="1">
      <x:alignment horizontal="right" vertical="center"/>
    </x:xf>
    <x:xf numFmtId="0" fontId="7" fillId="5" borderId="13" xfId="0" applyNumberFormat="1" applyFont="1" applyFill="1" applyBorder="1" applyAlignment="1">
      <x:alignment horizontal="right" vertical="center"/>
    </x:xf>
    <x:xf numFmtId="201" fontId="4" fillId="6" borderId="5" xfId="0" applyNumberFormat="1" applyFont="1" applyFill="1" applyBorder="1" applyAlignment="1">
      <x:alignment horizontal="right" vertical="center"/>
    </x:xf>
    <x:xf numFmtId="201" fontId="4" fillId="6" borderId="6" xfId="0" applyNumberFormat="1" applyFont="1" applyFill="1" applyBorder="1" applyAlignment="1">
      <x:alignment horizontal="right" vertical="center"/>
    </x:xf>
    <x:xf numFmtId="200" fontId="4" fillId="6" borderId="6" xfId="0" applyNumberFormat="1" applyFont="1" applyFill="1" applyBorder="1" applyAlignment="1">
      <x:alignment horizontal="right" vertical="center"/>
    </x:xf>
    <x:xf numFmtId="202" fontId="4" fillId="6" borderId="6" xfId="0" applyNumberFormat="1" applyFont="1" applyFill="1" applyBorder="1" applyAlignment="1">
      <x:alignment horizontal="right" vertical="center"/>
    </x:xf>
    <x:xf numFmtId="0" fontId="4" fillId="6" borderId="7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3">
    <x:dxf>
      <x:font>
        <x:b/>
        <x:color rgb="FFA72B2B"/>
      </x:font>
      <x:fill>
        <x:patternFill patternType="solid">
          <x:bgColor rgb="FFFFF0F0"/>
        </x:patternFill>
      </x:fill>
    </x:dxf>
    <x:dxf>
      <x:font>
        <x:b/>
        <x:color rgb="FF71570E"/>
      </x:font>
      <x:fill>
        <x:patternFill patternType="solid">
          <x:bgColor rgb="FFFFF5D6"/>
        </x:patternFill>
      </x:fill>
    </x:dxf>
    <x:dxf>
      <x:font>
        <x:b/>
        <x:color rgb="FF0E4D37"/>
      </x:font>
      <x:fill>
        <x:patternFill patternType="solid">
          <x:bgColor rgb="FFEAF6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6976df41943a0" /><Relationship Type="http://schemas.openxmlformats.org/officeDocument/2006/relationships/theme" Target="/xl/theme/theme1.xml" Id="R80709249a5cb47cd" /><Relationship Type="http://schemas.openxmlformats.org/officeDocument/2006/relationships/sharedStrings" Target="/xl/sharedStrings.xml" Id="R024084c5f71e4710" /><Relationship Type="http://schemas.openxmlformats.org/officeDocument/2006/relationships/worksheet" Target="/xl/worksheets/sheet1.xml" Id="Rc8b708b6a90c44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1362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7" hidden="0" customWidth="1"/>
    <x:col min="2" max="2" width="20" hidden="0" customWidth="1"/>
    <x:col min="3" max="3" width="20" hidden="0" customWidth="1"/>
    <x:col min="4" max="4" width="20" hidden="0" customWidth="1"/>
    <x:col min="5" max="5" width="3" hidden="0" customWidth="1"/>
    <x:col min="6" max="6" width="48" hidden="0" customWidth="1"/>
    <x:col min="7" max="7" width="3" hidden="0" customWidth="1"/>
  </x:cols>
  <x:sheetData>
    <x:row r="1">
      <x:c r="A1" s="67"/>
      <x:c r="B1" s="67"/>
      <x:c r="C1" s="67"/>
      <x:c r="D1" s="67"/>
      <x:c r="E1" s="67"/>
      <x:c r="F1" s="67"/>
      <x:c r="G1" s="67"/>
    </x:row>
    <x:row r="2" ht="30" customHeight="1">
      <x:c r="A2" s="68" t="str">
        <x:v>Removalist quote comparison</x:v>
      </x:c>
      <x:c r="B2" s="67"/>
      <x:c r="C2" s="67"/>
      <x:c r="D2" s="67"/>
      <x:c r="E2" s="67"/>
      <x:c r="F2" s="67"/>
      <x:c r="G2" s="67"/>
    </x:row>
    <x:row r="3" ht="30" customHeight="1">
      <x:c r="A3" s="69" t="str">
        <x:v>Yellow cells are editable. Blank fees count as $0 and remain flagged.</x:v>
      </x:c>
      <x:c r="B3" s="69"/>
      <x:c r="C3" s="69"/>
      <x:c r="D3" s="69"/>
      <x:c r="E3" s="67"/>
      <x:c r="F3" s="67"/>
      <x:c r="G3" s="67"/>
    </x:row>
    <x:row r="4">
      <x:c r="A4" s="70"/>
      <x:c r="B4" s="70"/>
      <x:c r="C4" s="70"/>
      <x:c r="D4" s="70"/>
      <x:c r="E4" s="67"/>
      <x:c r="F4" s="67"/>
      <x:c r="G4" s="67"/>
    </x:row>
    <x:row r="5" ht="25" customHeight="1">
      <x:c r="A5" s="13" t="str">
        <x:v>Comparison</x:v>
      </x:c>
      <x:c r="B5" s="14" t="str">
        <x:v>Quote A</x:v>
      </x:c>
      <x:c r="C5" s="14" t="str">
        <x:v>Quote B</x:v>
      </x:c>
      <x:c r="D5" s="15" t="str">
        <x:v>Quote C</x:v>
      </x:c>
      <x:c r="E5" s="67"/>
      <x:c r="F5" s="71" t="str">
        <x:v>How to use the template</x:v>
      </x:c>
      <x:c r="G5" s="71" t="str"/>
    </x:row>
    <x:row r="6">
      <x:c r="A6" s="72" t="str">
        <x:v>Provider label</x:v>
      </x:c>
      <x:c r="B6" s="94" t="str">
        <x:f>B16</x:f>
        <x:v>Quote A</x:v>
      </x:c>
      <x:c r="C6" s="94" t="str">
        <x:f>C16</x:f>
        <x:v>Quote B</x:v>
      </x:c>
      <x:c r="D6" s="94" t="str">
        <x:f>D16</x:f>
        <x:v>Quote C</x:v>
      </x:c>
      <x:c r="E6" s="67"/>
      <x:c r="F6" s="74" t="str">
        <x:v>1. Replace yellow cells with written quote details.</x:v>
      </x:c>
      <x:c r="G6" s="74"/>
    </x:row>
    <x:row r="7">
      <x:c r="A7" s="75" t="str">
        <x:v>Price basis</x:v>
      </x:c>
      <x:c r="B7" s="95" t="str">
        <x:f>B17</x:f>
        <x:v>Hourly</x:v>
      </x:c>
      <x:c r="C7" s="95" t="str">
        <x:f>C17</x:f>
        <x:v>Hourly</x:v>
      </x:c>
      <x:c r="D7" s="95" t="str">
        <x:f>D17</x:f>
        <x:v>Hourly</x:v>
      </x:c>
      <x:c r="E7" s="67"/>
      <x:c r="F7" s="74" t="str">
        <x:v>2. Use 0 only when a charge is confirmed as none or included.</x:v>
      </x:c>
      <x:c r="G7" s="74"/>
    </x:row>
    <x:row r="8">
      <x:c r="A8" s="75" t="str">
        <x:v>Known-cost estimate low</x:v>
      </x:c>
      <x:c r="B8" s="96" t="str">
        <x:f>IF(B68&gt;0,"",B63)</x:f>
      </x:c>
      <x:c r="C8" s="96" t="str">
        <x:f>IF(C68&gt;0,"",C63)</x:f>
      </x:c>
      <x:c r="D8" s="96" t="str">
        <x:f>IF(D68&gt;0,"",D63)</x:f>
      </x:c>
      <x:c r="E8" s="67"/>
      <x:c r="F8" s="74" t="str">
        <x:v>3. Leave unstated amounts blank so they remain flagged.</x:v>
      </x:c>
      <x:c r="G8" s="74"/>
    </x:row>
    <x:row r="9">
      <x:c r="A9" s="75" t="str">
        <x:v>Known-cost estimate high</x:v>
      </x:c>
      <x:c r="B9" s="96" t="str">
        <x:f>IF(B68&gt;0,"",B64)</x:f>
      </x:c>
      <x:c r="C9" s="96" t="str">
        <x:f>IF(C68&gt;0,"",C64)</x:f>
      </x:c>
      <x:c r="D9" s="96" t="str">
        <x:f>IF(D68&gt;0,"",D64)</x:f>
      </x:c>
      <x:c r="E9" s="67"/>
      <x:c r="F9" s="74" t="str">
        <x:v>4. For fixed quotes, estimated hours are optional but needed for effective hourly cost.</x:v>
      </x:c>
      <x:c r="G9" s="74"/>
    </x:row>
    <x:row r="10">
      <x:c r="A10" s="75" t="str">
        <x:v>Effective hourly cost low</x:v>
      </x:c>
      <x:c r="B10" s="96" t="str">
        <x:f>IF(B68&gt;0,"",B65)</x:f>
      </x:c>
      <x:c r="C10" s="96" t="str">
        <x:f>IF(C68&gt;0,"",C65)</x:f>
      </x:c>
      <x:c r="D10" s="96" t="str">
        <x:f>IF(D68&gt;0,"",D65)</x:f>
      </x:c>
      <x:c r="E10" s="67"/>
      <x:c r="F10" s="74" t="str">
        <x:v>5. Deposits are shown separately and are not added to the cost total.</x:v>
      </x:c>
      <x:c r="G10" s="74"/>
    </x:row>
    <x:row r="11">
      <x:c r="A11" s="75" t="str">
        <x:v>Effective hourly cost high</x:v>
      </x:c>
      <x:c r="B11" s="96" t="str">
        <x:f>IF(B68&gt;0,"",B66)</x:f>
      </x:c>
      <x:c r="C11" s="96" t="str">
        <x:f>IF(C68&gt;0,"",C66)</x:f>
      </x:c>
      <x:c r="D11" s="96" t="str">
        <x:f>IF(D68&gt;0,"",D66)</x:f>
      </x:c>
      <x:c r="E11" s="67"/>
      <x:c r="F11" s="74" t="str">
        <x:v>6. A lower calculated amount is not a provider recommendation.</x:v>
      </x:c>
      <x:c r="G11" s="74"/>
    </x:row>
    <x:row r="12">
      <x:c r="A12" s="75" t="str">
        <x:v>Non-price checks completed</x:v>
      </x:c>
      <x:c r="B12" s="95" t="n">
        <x:f>B67</x:f>
        <x:v>0</x:v>
      </x:c>
      <x:c r="C12" s="95" t="n">
        <x:f>C67</x:f>
        <x:v>0</x:v>
      </x:c>
      <x:c r="D12" s="95" t="n">
        <x:f>D67</x:f>
        <x:v>0</x:v>
      </x:c>
      <x:c r="E12" s="67"/>
      <x:c r="F12" s="74" t="str">
        <x:v>7. Confirm every written contract and GST treatment before accepting.</x:v>
      </x:c>
      <x:c r="G12" s="74"/>
    </x:row>
    <x:row r="13">
      <x:c r="A13" s="78" t="str">
        <x:v>Information status</x:v>
      </x:c>
      <x:c r="B13" s="97" t="str">
        <x:f>B70</x:f>
        <x:v>Cannot calculate</x:v>
      </x:c>
      <x:c r="C13" s="97" t="str">
        <x:f>C70</x:f>
        <x:v>Cannot calculate</x:v>
      </x:c>
      <x:c r="D13" s="97" t="str">
        <x:f>D70</x:f>
        <x:v>Cannot calculate</x:v>
      </x:c>
      <x:c r="E13" s="67"/>
      <x:c r="F13" s="67"/>
      <x:c r="G13" s="67"/>
    </x:row>
    <x:row r="14">
      <x:c r="A14" s="67"/>
      <x:c r="B14" s="98"/>
      <x:c r="C14" s="98"/>
      <x:c r="D14" s="98"/>
      <x:c r="E14" s="67"/>
      <x:c r="F14" s="67"/>
      <x:c r="G14" s="67"/>
    </x:row>
    <x:row r="15" ht="25" customHeight="1">
      <x:c r="A15" s="33" t="str">
        <x:v>Editable quote inputs</x:v>
      </x:c>
      <x:c r="B15" s="34" t="str">
        <x:v>Quote A</x:v>
      </x:c>
      <x:c r="C15" s="34" t="str">
        <x:v>Quote B</x:v>
      </x:c>
      <x:c r="D15" s="35" t="str">
        <x:v>Quote C</x:v>
      </x:c>
      <x:c r="E15" s="67"/>
      <x:c r="F15" s="67"/>
      <x:c r="G15" s="67"/>
    </x:row>
    <x:row r="16">
      <x:c r="A16" s="73" t="str">
        <x:v>Provider label</x:v>
      </x:c>
      <x:c r="B16" s="101" t="str">
        <x:v>Quote A</x:v>
      </x:c>
      <x:c r="C16" s="101" t="str">
        <x:v>Quote B</x:v>
      </x:c>
      <x:c r="D16" s="101" t="str">
        <x:v>Quote C</x:v>
      </x:c>
      <x:c r="E16" s="67"/>
      <x:c r="F16" s="67"/>
      <x:c r="G16" s="67"/>
    </x:row>
    <x:row r="17">
      <x:c r="A17" s="76" t="str">
        <x:v>Price basis</x:v>
      </x:c>
      <x:c r="B17" s="102" t="str">
        <x:v>Hourly</x:v>
      </x:c>
      <x:c r="C17" s="102" t="str">
        <x:v>Hourly</x:v>
      </x:c>
      <x:c r="D17" s="102" t="str">
        <x:v>Hourly</x:v>
      </x:c>
      <x:c r="E17" s="67"/>
      <x:c r="F17" s="67"/>
      <x:c r="G17" s="67"/>
    </x:row>
    <x:row r="18">
      <x:c r="A18" s="76" t="str">
        <x:v>Fixed price ($)</x:v>
      </x:c>
      <x:c r="B18" s="103"/>
      <x:c r="C18" s="103"/>
      <x:c r="D18" s="103"/>
      <x:c r="E18" s="67"/>
      <x:c r="F18" s="67"/>
      <x:c r="G18" s="67"/>
    </x:row>
    <x:row r="19">
      <x:c r="A19" s="76" t="str">
        <x:v>Time estimate</x:v>
      </x:c>
      <x:c r="B19" s="102" t="str">
        <x:v>Range</x:v>
      </x:c>
      <x:c r="C19" s="102" t="str">
        <x:v>Range</x:v>
      </x:c>
      <x:c r="D19" s="102" t="str">
        <x:v>Range</x:v>
      </x:c>
      <x:c r="E19" s="67"/>
      <x:c r="F19" s="67"/>
      <x:c r="G19" s="67"/>
    </x:row>
    <x:row r="20">
      <x:c r="A20" s="76" t="str">
        <x:v>Estimated hours low</x:v>
      </x:c>
      <x:c r="B20" s="104"/>
      <x:c r="C20" s="104"/>
      <x:c r="D20" s="104"/>
      <x:c r="E20" s="67"/>
      <x:c r="F20" s="67"/>
      <x:c r="G20" s="67"/>
    </x:row>
    <x:row r="21">
      <x:c r="A21" s="76" t="str">
        <x:v>Estimated hours high</x:v>
      </x:c>
      <x:c r="B21" s="104"/>
      <x:c r="C21" s="104"/>
      <x:c r="D21" s="104"/>
      <x:c r="E21" s="67"/>
      <x:c r="F21" s="67"/>
      <x:c r="G21" s="67"/>
    </x:row>
    <x:row r="22">
      <x:c r="A22" s="76" t="str">
        <x:v>Hourly crew rate ($)</x:v>
      </x:c>
      <x:c r="B22" s="104"/>
      <x:c r="C22" s="104"/>
      <x:c r="D22" s="104"/>
      <x:c r="E22" s="67"/>
      <x:c r="F22" s="67"/>
      <x:c r="G22" s="67"/>
    </x:row>
    <x:row r="23">
      <x:c r="A23" s="76" t="str">
        <x:v>Billing increment (minutes)</x:v>
      </x:c>
      <x:c r="B23" s="105"/>
      <x:c r="C23" s="105"/>
      <x:c r="D23" s="105"/>
      <x:c r="E23" s="67"/>
      <x:c r="F23" s="67"/>
      <x:c r="G23" s="67"/>
    </x:row>
    <x:row r="24">
      <x:c r="A24" s="76" t="str">
        <x:v>Minimum billable hours</x:v>
      </x:c>
      <x:c r="B24" s="104"/>
      <x:c r="C24" s="104"/>
      <x:c r="D24" s="104"/>
      <x:c r="E24" s="67"/>
      <x:c r="F24" s="67"/>
      <x:c r="G24" s="67"/>
    </x:row>
    <x:row r="25">
      <x:c r="A25" s="76" t="str">
        <x:v>Minimum labour charge ($)</x:v>
      </x:c>
      <x:c r="B25" s="103"/>
      <x:c r="C25" s="103"/>
      <x:c r="D25" s="103"/>
      <x:c r="E25" s="67"/>
      <x:c r="F25" s="67"/>
      <x:c r="G25" s="67"/>
    </x:row>
    <x:row r="26">
      <x:c r="A26" s="76" t="str">
        <x:v>Extra workers</x:v>
      </x:c>
      <x:c r="B26" s="105"/>
      <x:c r="C26" s="105"/>
      <x:c r="D26" s="105"/>
      <x:c r="E26" s="67"/>
      <x:c r="F26" s="67"/>
      <x:c r="G26" s="67"/>
    </x:row>
    <x:row r="27">
      <x:c r="A27" s="76" t="str">
        <x:v>Rate per extra worker ($/hour)</x:v>
      </x:c>
      <x:c r="B27" s="103"/>
      <x:c r="C27" s="103"/>
      <x:c r="D27" s="103"/>
      <x:c r="E27" s="67"/>
      <x:c r="F27" s="67"/>
      <x:c r="G27" s="67"/>
    </x:row>
    <x:row r="28">
      <x:c r="A28" s="76" t="str">
        <x:v>Travel ($)</x:v>
      </x:c>
      <x:c r="B28" s="103"/>
      <x:c r="C28" s="103"/>
      <x:c r="D28" s="103"/>
      <x:c r="E28" s="67"/>
      <x:c r="F28" s="67"/>
      <x:c r="G28" s="67"/>
    </x:row>
    <x:row r="29">
      <x:c r="A29" s="76" t="str">
        <x:v>Call-out ($)</x:v>
      </x:c>
      <x:c r="B29" s="103"/>
      <x:c r="C29" s="103"/>
      <x:c r="D29" s="103"/>
      <x:c r="E29" s="67"/>
      <x:c r="F29" s="67"/>
      <x:c r="G29" s="67"/>
    </x:row>
    <x:row r="30">
      <x:c r="A30" s="76" t="str">
        <x:v>Stairs ($)</x:v>
      </x:c>
      <x:c r="B30" s="103"/>
      <x:c r="C30" s="103"/>
      <x:c r="D30" s="103"/>
      <x:c r="E30" s="67"/>
      <x:c r="F30" s="67"/>
      <x:c r="G30" s="67"/>
    </x:row>
    <x:row r="31">
      <x:c r="A31" s="76" t="str">
        <x:v>Lift ($)</x:v>
      </x:c>
      <x:c r="B31" s="103"/>
      <x:c r="C31" s="103"/>
      <x:c r="D31" s="103"/>
      <x:c r="E31" s="67"/>
      <x:c r="F31" s="67"/>
      <x:c r="G31" s="67"/>
    </x:row>
    <x:row r="32">
      <x:c r="A32" s="76" t="str">
        <x:v>Long carry ($)</x:v>
      </x:c>
      <x:c r="B32" s="103"/>
      <x:c r="C32" s="103"/>
      <x:c r="D32" s="103"/>
      <x:c r="E32" s="67"/>
      <x:c r="F32" s="67"/>
      <x:c r="G32" s="67"/>
    </x:row>
    <x:row r="33">
      <x:c r="A33" s="76" t="str">
        <x:v>Parking ($)</x:v>
      </x:c>
      <x:c r="B33" s="103"/>
      <x:c r="C33" s="103"/>
      <x:c r="D33" s="103"/>
      <x:c r="E33" s="67"/>
      <x:c r="F33" s="67"/>
      <x:c r="G33" s="67"/>
    </x:row>
    <x:row r="34">
      <x:c r="A34" s="76" t="str">
        <x:v>Tolls ($)</x:v>
      </x:c>
      <x:c r="B34" s="103"/>
      <x:c r="C34" s="103"/>
      <x:c r="D34" s="103"/>
      <x:c r="E34" s="67"/>
      <x:c r="F34" s="67"/>
      <x:c r="G34" s="67"/>
    </x:row>
    <x:row r="35">
      <x:c r="A35" s="76" t="str">
        <x:v>Packing materials ($)</x:v>
      </x:c>
      <x:c r="B35" s="103"/>
      <x:c r="C35" s="103"/>
      <x:c r="D35" s="103"/>
      <x:c r="E35" s="67"/>
      <x:c r="F35" s="67"/>
      <x:c r="G35" s="67"/>
    </x:row>
    <x:row r="36">
      <x:c r="A36" s="76" t="str">
        <x:v>GST treatment</x:v>
      </x:c>
      <x:c r="B36" s="103" t="str">
        <x:v>Unclear</x:v>
      </x:c>
      <x:c r="C36" s="103" t="str">
        <x:v>Unclear</x:v>
      </x:c>
      <x:c r="D36" s="103" t="str">
        <x:v>Unclear</x:v>
      </x:c>
      <x:c r="E36" s="67"/>
      <x:c r="F36" s="67"/>
      <x:c r="G36" s="67"/>
    </x:row>
    <x:row r="37">
      <x:c r="A37" s="76" t="str">
        <x:v>Deposit amount ($)</x:v>
      </x:c>
      <x:c r="B37" s="103"/>
      <x:c r="C37" s="103"/>
      <x:c r="D37" s="103"/>
      <x:c r="E37" s="67"/>
      <x:c r="F37" s="67"/>
      <x:c r="G37" s="67"/>
    </x:row>
    <x:row r="38">
      <x:c r="A38" s="76" t="str">
        <x:v>Deposit terms</x:v>
      </x:c>
      <x:c r="B38" s="102" t="str">
        <x:v>Unclear</x:v>
      </x:c>
      <x:c r="C38" s="102" t="str">
        <x:v>Unclear</x:v>
      </x:c>
      <x:c r="D38" s="102" t="str">
        <x:v>Unclear</x:v>
      </x:c>
      <x:c r="E38" s="67"/>
      <x:c r="F38" s="67"/>
      <x:c r="G38" s="67"/>
    </x:row>
    <x:row r="39" ht="46" customHeight="1">
      <x:c r="A39" s="76" t="str">
        <x:v>Cancellation or rescheduling terms</x:v>
      </x:c>
      <x:c r="B39" s="106"/>
      <x:c r="C39" s="106"/>
      <x:c r="D39" s="106"/>
      <x:c r="E39" s="67"/>
      <x:c r="F39" s="67"/>
      <x:c r="G39" s="67"/>
    </x:row>
    <x:row r="40" ht="46" customHeight="1">
      <x:c r="A40" s="76" t="str">
        <x:v>Damage or insurance notes</x:v>
      </x:c>
      <x:c r="B40" s="106"/>
      <x:c r="C40" s="106"/>
      <x:c r="D40" s="106"/>
      <x:c r="E40" s="67"/>
      <x:c r="F40" s="67"/>
      <x:c r="G40" s="67"/>
    </x:row>
    <x:row r="41">
      <x:c r="A41" s="76" t="str">
        <x:v>Written scope confirmed?</x:v>
      </x:c>
      <x:c r="B41" s="102"/>
      <x:c r="C41" s="102"/>
      <x:c r="D41" s="102"/>
      <x:c r="E41" s="67"/>
      <x:c r="F41" s="67"/>
      <x:c r="G41" s="67"/>
    </x:row>
    <x:row r="42">
      <x:c r="A42" s="76" t="str">
        <x:v>Charging clock confirmed?</x:v>
      </x:c>
      <x:c r="B42" s="102"/>
      <x:c r="C42" s="102"/>
      <x:c r="D42" s="102"/>
      <x:c r="E42" s="67"/>
      <x:c r="F42" s="67"/>
      <x:c r="G42" s="67"/>
    </x:row>
    <x:row r="43">
      <x:c r="A43" s="76" t="str">
        <x:v>Crew and vehicle confirmed?</x:v>
      </x:c>
      <x:c r="B43" s="102"/>
      <x:c r="C43" s="102"/>
      <x:c r="D43" s="102"/>
      <x:c r="E43" s="67"/>
      <x:c r="F43" s="67"/>
      <x:c r="G43" s="67"/>
    </x:row>
    <x:row r="44">
      <x:c r="A44" s="76" t="str">
        <x:v>Access confirmed?</x:v>
      </x:c>
      <x:c r="B44" s="102"/>
      <x:c r="C44" s="102"/>
      <x:c r="D44" s="102"/>
      <x:c r="E44" s="67"/>
      <x:c r="F44" s="67"/>
      <x:c r="G44" s="67"/>
    </x:row>
    <x:row r="45">
      <x:c r="A45" s="76" t="str">
        <x:v>Schedule and delay rules confirmed?</x:v>
      </x:c>
      <x:c r="B45" s="102"/>
      <x:c r="C45" s="102"/>
      <x:c r="D45" s="102"/>
      <x:c r="E45" s="67"/>
      <x:c r="F45" s="67"/>
      <x:c r="G45" s="67"/>
    </x:row>
    <x:row r="46">
      <x:c r="A46" s="76" t="str">
        <x:v>Written variation approval required?</x:v>
      </x:c>
      <x:c r="B46" s="102"/>
      <x:c r="C46" s="102"/>
      <x:c r="D46" s="102"/>
      <x:c r="E46" s="67"/>
      <x:c r="F46" s="67"/>
      <x:c r="G46" s="67"/>
    </x:row>
    <x:row r="47">
      <x:c r="A47" s="76" t="str">
        <x:v>Damage claim process confirmed?</x:v>
      </x:c>
      <x:c r="B47" s="102"/>
      <x:c r="C47" s="102"/>
      <x:c r="D47" s="102"/>
      <x:c r="E47" s="67"/>
      <x:c r="F47" s="67"/>
      <x:c r="G47" s="67"/>
    </x:row>
    <x:row r="48">
      <x:c r="A48" s="85" t="str">
        <x:v>Business contact details recorded?</x:v>
      </x:c>
      <x:c r="B48" s="107"/>
      <x:c r="C48" s="107"/>
      <x:c r="D48" s="107"/>
      <x:c r="E48" s="67"/>
      <x:c r="F48" s="67"/>
      <x:c r="G48" s="67"/>
    </x:row>
    <x:row r="49">
      <x:c r="A49" s="67"/>
      <x:c r="B49" s="98"/>
      <x:c r="C49" s="98"/>
      <x:c r="D49" s="98"/>
      <x:c r="E49" s="67"/>
      <x:c r="F49" s="67"/>
      <x:c r="G49" s="67"/>
    </x:row>
    <x:row r="50">
      <x:c r="A50" s="67"/>
      <x:c r="B50" s="98"/>
      <x:c r="C50" s="98"/>
      <x:c r="D50" s="98"/>
      <x:c r="E50" s="67"/>
      <x:c r="F50" s="67"/>
      <x:c r="G50" s="67"/>
    </x:row>
    <x:row r="51" ht="25" customHeight="1">
      <x:c r="A51" s="53" t="str">
        <x:v>Calculated steps</x:v>
      </x:c>
      <x:c r="B51" s="54" t="str">
        <x:v>Quote A</x:v>
      </x:c>
      <x:c r="C51" s="54" t="str">
        <x:v>Quote B</x:v>
      </x:c>
      <x:c r="D51" s="55" t="str">
        <x:v>Quote C</x:v>
      </x:c>
      <x:c r="E51" s="67"/>
      <x:c r="F51" s="67"/>
      <x:c r="G51" s="67"/>
    </x:row>
    <x:row r="52">
      <x:c r="A52" s="72" t="str">
        <x:v>Duration high used</x:v>
      </x:c>
      <x:c r="B52" s="110" t="str">
        <x:f>IF(B19="Range",IF(B21="","",B21),IF(B20="","",B20))</x:f>
      </x:c>
      <x:c r="C52" s="110" t="str">
        <x:f>IF(C19="Range",IF(C21="","",C21),IF(C20="","",C20))</x:f>
      </x:c>
      <x:c r="D52" s="110" t="str">
        <x:f>IF(D19="Range",IF(D21="","",D21),IF(D20="","",D20))</x:f>
      </x:c>
      <x:c r="E52" s="67"/>
      <x:c r="F52" s="67"/>
      <x:c r="G52" s="67"/>
    </x:row>
    <x:row r="53">
      <x:c r="A53" s="75" t="str">
        <x:v>Minimum-adjusted hours low</x:v>
      </x:c>
      <x:c r="B53" s="111" t="str">
        <x:f>IF(B17&lt;&gt;"Hourly","",IF(OR(B20="",B20&lt;=0),"",MAX(B20,IF(B24="",0,B24))))</x:f>
      </x:c>
      <x:c r="C53" s="111" t="str">
        <x:f>IF(C17&lt;&gt;"Hourly","",IF(OR(C20="",C20&lt;=0),"",MAX(C20,IF(C24="",0,C24))))</x:f>
      </x:c>
      <x:c r="D53" s="111" t="str">
        <x:f>IF(D17&lt;&gt;"Hourly","",IF(OR(D20="",D20&lt;=0),"",MAX(D20,IF(D24="",0,D24))))</x:f>
      </x:c>
      <x:c r="E53" s="67"/>
      <x:c r="F53" s="67"/>
      <x:c r="G53" s="67"/>
    </x:row>
    <x:row r="54">
      <x:c r="A54" s="75" t="str">
        <x:v>Minimum-adjusted hours high</x:v>
      </x:c>
      <x:c r="B54" s="111" t="str">
        <x:f>IF(B17&lt;&gt;"Hourly","",IF(B52="","",MAX(B52,IF(B24="",0,B24))))</x:f>
      </x:c>
      <x:c r="C54" s="111" t="str">
        <x:f>IF(C17&lt;&gt;"Hourly","",IF(C52="","",MAX(C52,IF(C24="",0,C24))))</x:f>
      </x:c>
      <x:c r="D54" s="111" t="str">
        <x:f>IF(D17&lt;&gt;"Hourly","",IF(D52="","",MAX(D52,IF(D24="",0,D24))))</x:f>
      </x:c>
      <x:c r="E54" s="67"/>
      <x:c r="F54" s="67"/>
      <x:c r="G54" s="67"/>
    </x:row>
    <x:row r="55">
      <x:c r="A55" s="75" t="str">
        <x:v>Rounded billable hours low</x:v>
      </x:c>
      <x:c r="B55" s="111" t="str">
        <x:f>IF(B53="","",IF(OR(B23="",B23&lt;=0),B53,CEILING(B53*60,B23)/60))</x:f>
      </x:c>
      <x:c r="C55" s="111" t="str">
        <x:f>IF(C53="","",IF(OR(C23="",C23&lt;=0),C53,CEILING(C53*60,C23)/60))</x:f>
      </x:c>
      <x:c r="D55" s="111" t="str">
        <x:f>IF(D53="","",IF(OR(D23="",D23&lt;=0),D53,CEILING(D53*60,D23)/60))</x:f>
      </x:c>
      <x:c r="E55" s="67"/>
      <x:c r="F55" s="67"/>
      <x:c r="G55" s="67"/>
    </x:row>
    <x:row r="56">
      <x:c r="A56" s="75" t="str">
        <x:v>Rounded billable hours high</x:v>
      </x:c>
      <x:c r="B56" s="111" t="str">
        <x:f>IF(B54="","",IF(OR(B23="",B23&lt;=0),B54,CEILING(B54*60,B23)/60))</x:f>
      </x:c>
      <x:c r="C56" s="111" t="str">
        <x:f>IF(C54="","",IF(OR(C23="",C23&lt;=0),C54,CEILING(C54*60,C23)/60))</x:f>
      </x:c>
      <x:c r="D56" s="111" t="str">
        <x:f>IF(D54="","",IF(OR(D23="",D23&lt;=0),D54,CEILING(D54*60,D23)/60))</x:f>
      </x:c>
      <x:c r="E56" s="67"/>
      <x:c r="F56" s="67"/>
      <x:c r="G56" s="67"/>
    </x:row>
    <x:row r="57">
      <x:c r="A57" s="75" t="str">
        <x:v>Crew rate with extra workers</x:v>
      </x:c>
      <x:c r="B57" s="112" t="str">
        <x:f>IF(B17&lt;&gt;"Hourly","",IF(OR(B22="",B22&lt;=0),"",B22+IF(OR(B26="",B26=0),0,IF(B27="","",B26*B27))))</x:f>
      </x:c>
      <x:c r="C57" s="112" t="str">
        <x:f>IF(C17&lt;&gt;"Hourly","",IF(OR(C22="",C22&lt;=0),"",C22+IF(OR(C26="",C26=0),0,IF(C27="","",C26*C27))))</x:f>
      </x:c>
      <x:c r="D57" s="112" t="str">
        <x:f>IF(D17&lt;&gt;"Hourly","",IF(OR(D22="",D22&lt;=0),"",D22+IF(OR(D26="",D26=0),0,IF(D27="","",D26*D27))))</x:f>
      </x:c>
      <x:c r="E57" s="67"/>
      <x:c r="F57" s="67"/>
      <x:c r="G57" s="67"/>
    </x:row>
    <x:row r="58">
      <x:c r="A58" s="75" t="str">
        <x:v>Base charge low</x:v>
      </x:c>
      <x:c r="B58" s="112" t="str">
        <x:f>IF(B17="Fixed",IF(B18="","",B18),IF(OR(B55="",B57=""),"",MAX(B55*B57,IF(B25="",0,B25))))</x:f>
      </x:c>
      <x:c r="C58" s="112" t="str">
        <x:f>IF(C17="Fixed",IF(C18="","",C18),IF(OR(C55="",C57=""),"",MAX(C55*C57,IF(C25="",0,C25))))</x:f>
      </x:c>
      <x:c r="D58" s="112" t="str">
        <x:f>IF(D17="Fixed",IF(D18="","",D18),IF(OR(D55="",D57=""),"",MAX(D55*D57,IF(D25="",0,D25))))</x:f>
      </x:c>
      <x:c r="E58" s="67"/>
      <x:c r="F58" s="67"/>
      <x:c r="G58" s="67"/>
    </x:row>
    <x:row r="59">
      <x:c r="A59" s="75" t="str">
        <x:v>Base charge high</x:v>
      </x:c>
      <x:c r="B59" s="112" t="str">
        <x:f>IF(B17="Fixed",IF(B18="","",B18),IF(OR(B56="",B57=""),"",MAX(B56*B57,IF(B25="",0,B25))))</x:f>
      </x:c>
      <x:c r="C59" s="112" t="str">
        <x:f>IF(C17="Fixed",IF(C18="","",C18),IF(OR(C56="",C57=""),"",MAX(C56*C57,IF(C25="",0,C25))))</x:f>
      </x:c>
      <x:c r="D59" s="112" t="str">
        <x:f>IF(D17="Fixed",IF(D18="","",D18),IF(OR(D56="",D57=""),"",MAX(D56*D57,IF(D25="",0,D25))))</x:f>
      </x:c>
      <x:c r="E59" s="67"/>
      <x:c r="F59" s="67"/>
      <x:c r="G59" s="67"/>
    </x:row>
    <x:row r="60">
      <x:c r="A60" s="75" t="str">
        <x:v>Known additional fees</x:v>
      </x:c>
      <x:c r="B60" s="112" t="n">
        <x:f>SUM(B28:B35)</x:f>
        <x:v>0</x:v>
      </x:c>
      <x:c r="C60" s="112" t="n">
        <x:f>SUM(C28:C35)</x:f>
        <x:v>0</x:v>
      </x:c>
      <x:c r="D60" s="112" t="n">
        <x:f>SUM(D28:D35)</x:f>
        <x:v>0</x:v>
      </x:c>
      <x:c r="E60" s="67"/>
      <x:c r="F60" s="67"/>
      <x:c r="G60" s="67"/>
    </x:row>
    <x:row r="61">
      <x:c r="A61" s="75" t="str">
        <x:v>Subtotal low before GST</x:v>
      </x:c>
      <x:c r="B61" s="112" t="str">
        <x:f>IF(B68&gt;0,"",B58+B60)</x:f>
      </x:c>
      <x:c r="C61" s="112" t="str">
        <x:f>IF(C68&gt;0,"",C58+C60)</x:f>
      </x:c>
      <x:c r="D61" s="112" t="str">
        <x:f>IF(D68&gt;0,"",D58+D60)</x:f>
      </x:c>
      <x:c r="E61" s="67"/>
      <x:c r="F61" s="67"/>
      <x:c r="G61" s="67"/>
    </x:row>
    <x:row r="62">
      <x:c r="A62" s="75" t="str">
        <x:v>Subtotal high before GST</x:v>
      </x:c>
      <x:c r="B62" s="112" t="str">
        <x:f>IF(B68&gt;0,"",B59+B60)</x:f>
      </x:c>
      <x:c r="C62" s="112" t="str">
        <x:f>IF(C68&gt;0,"",C59+C60)</x:f>
      </x:c>
      <x:c r="D62" s="112" t="str">
        <x:f>IF(D68&gt;0,"",D59+D60)</x:f>
      </x:c>
      <x:c r="E62" s="67"/>
      <x:c r="F62" s="67"/>
      <x:c r="G62" s="67"/>
    </x:row>
    <x:row r="63">
      <x:c r="A63" s="75" t="str">
        <x:v>Known-cost total low</x:v>
      </x:c>
      <x:c r="B63" s="112" t="str">
        <x:f>IF(B68&gt;0,"",IF(B36="Excluded",B61*1.1,B61))</x:f>
      </x:c>
      <x:c r="C63" s="112" t="str">
        <x:f>IF(C68&gt;0,"",IF(C36="Excluded",C61*1.1,C61))</x:f>
      </x:c>
      <x:c r="D63" s="112" t="str">
        <x:f>IF(D68&gt;0,"",IF(D36="Excluded",D61*1.1,D61))</x:f>
      </x:c>
      <x:c r="E63" s="67"/>
      <x:c r="F63" s="67"/>
      <x:c r="G63" s="67"/>
    </x:row>
    <x:row r="64">
      <x:c r="A64" s="75" t="str">
        <x:v>Known-cost total high</x:v>
      </x:c>
      <x:c r="B64" s="112" t="str">
        <x:f>IF(B68&gt;0,"",IF(B36="Excluded",B62*1.1,B62))</x:f>
      </x:c>
      <x:c r="C64" s="112" t="str">
        <x:f>IF(C68&gt;0,"",IF(C36="Excluded",C62*1.1,C62))</x:f>
      </x:c>
      <x:c r="D64" s="112" t="str">
        <x:f>IF(D68&gt;0,"",IF(D36="Excluded",D62*1.1,D62))</x:f>
      </x:c>
      <x:c r="E64" s="67"/>
      <x:c r="F64" s="67"/>
      <x:c r="G64" s="67"/>
    </x:row>
    <x:row r="65">
      <x:c r="A65" s="75" t="str">
        <x:v>Effective hourly cost low</x:v>
      </x:c>
      <x:c r="B65" s="112" t="str">
        <x:f>IF(OR(B68&gt;0,B20="",B20&lt;=0),"",MIN(B63/B20,B64/IF(B52="",B20,B52)))</x:f>
      </x:c>
      <x:c r="C65" s="112" t="str">
        <x:f>IF(OR(C68&gt;0,C20="",C20&lt;=0),"",MIN(C63/C20,C64/IF(C52="",C20,C52)))</x:f>
      </x:c>
      <x:c r="D65" s="112" t="str">
        <x:f>IF(OR(D68&gt;0,D20="",D20&lt;=0),"",MIN(D63/D20,D64/IF(D52="",D20,D52)))</x:f>
      </x:c>
      <x:c r="E65" s="67"/>
      <x:c r="F65" s="67"/>
      <x:c r="G65" s="67"/>
    </x:row>
    <x:row r="66">
      <x:c r="A66" s="75" t="str">
        <x:v>Effective hourly cost high</x:v>
      </x:c>
      <x:c r="B66" s="112" t="str">
        <x:f>IF(OR(B68&gt;0,B20="",B20&lt;=0),"",MAX(B63/B20,B64/IF(B52="",B20,B52)))</x:f>
      </x:c>
      <x:c r="C66" s="112" t="str">
        <x:f>IF(OR(C68&gt;0,C20="",C20&lt;=0),"",MAX(C63/C20,C64/IF(C52="",C20,C52)))</x:f>
      </x:c>
      <x:c r="D66" s="112" t="str">
        <x:f>IF(OR(D68&gt;0,D20="",D20&lt;=0),"",MAX(D63/D20,D64/IF(D52="",D20,D52)))</x:f>
      </x:c>
      <x:c r="E66" s="67"/>
      <x:c r="F66" s="67"/>
      <x:c r="G66" s="67"/>
    </x:row>
    <x:row r="67">
      <x:c r="A67" s="75" t="str">
        <x:v>Non-price checks completed</x:v>
      </x:c>
      <x:c r="B67" s="113" t="n">
        <x:f>COUNTIFS(B41:B48,"Yes")</x:f>
        <x:v>0</x:v>
      </x:c>
      <x:c r="C67" s="113" t="n">
        <x:f>COUNTIFS(C41:C48,"Yes")</x:f>
        <x:v>0</x:v>
      </x:c>
      <x:c r="D67" s="113" t="n">
        <x:f>COUNTIFS(D41:D48,"Yes")</x:f>
        <x:v>0</x:v>
      </x:c>
      <x:c r="E67" s="67"/>
      <x:c r="F67" s="67"/>
      <x:c r="G67" s="67"/>
    </x:row>
    <x:row r="68">
      <x:c r="A68" s="75" t="str">
        <x:v>Calculation error count</x:v>
      </x:c>
      <x:c r="B68" s="113" t="n">
        <x:f>IF(OR(AND(B17="Hourly",OR(B22="",B22&lt;=0,B20="",B20&lt;=0)),AND(B17="Fixed",B18=""),AND(B19="Range",OR(B21="",B21&lt;B20)),AND(B26&lt;&gt;"",B26&gt;0,B27="")),1,0)</x:f>
        <x:v>1</x:v>
      </x:c>
      <x:c r="C68" s="113" t="n">
        <x:f>IF(OR(AND(C17="Hourly",OR(C22="",C22&lt;=0,C20="",C20&lt;=0)),AND(C17="Fixed",C18=""),AND(C19="Range",OR(C21="",C21&lt;C20)),AND(C26&lt;&gt;"",C26&gt;0,C27="")),1,0)</x:f>
        <x:v>1</x:v>
      </x:c>
      <x:c r="D68" s="113" t="n">
        <x:f>IF(OR(AND(D17="Hourly",OR(D22="",D22&lt;=0,D20="",D20&lt;=0)),AND(D17="Fixed",D18=""),AND(D19="Range",OR(D21="",D21&lt;D20)),AND(D26&lt;&gt;"",D26&gt;0,D27="")),1,0)</x:f>
        <x:v>1</x:v>
      </x:c>
      <x:c r="E68" s="67"/>
      <x:c r="F68" s="67"/>
      <x:c r="G68" s="67"/>
    </x:row>
    <x:row r="69">
      <x:c r="A69" s="75" t="str">
        <x:v>Information gap count</x:v>
      </x:c>
      <x:c r="B69" s="113" t="n">
        <x:f>COUNTBLANK(B28:B35)+IF(B36="Unclear",1,0)+COUNTBLANK(B37:B40)+COUNTIFS(B41:B48,"&lt;&gt;Yes")</x:f>
        <x:v>20</x:v>
      </x:c>
      <x:c r="C69" s="113" t="n">
        <x:f>COUNTBLANK(C28:C35)+IF(C36="Unclear",1,0)+COUNTBLANK(C37:C40)+COUNTIFS(C41:C48,"&lt;&gt;Yes")</x:f>
        <x:v>20</x:v>
      </x:c>
      <x:c r="D69" s="113" t="n">
        <x:f>COUNTBLANK(D28:D35)+IF(D36="Unclear",1,0)+COUNTBLANK(D37:D40)+COUNTIFS(D41:D48,"&lt;&gt;Yes")</x:f>
        <x:v>20</x:v>
      </x:c>
      <x:c r="E69" s="67"/>
      <x:c r="F69" s="67"/>
      <x:c r="G69" s="67"/>
    </x:row>
    <x:row r="70">
      <x:c r="A70" s="78" t="str">
        <x:v>Information status</x:v>
      </x:c>
      <x:c r="B70" s="114" t="str">
        <x:f>IF(B68&gt;0,"Cannot calculate",IF(B69&gt;0,"Review missing details","Inputs complete"))</x:f>
        <x:v>Cannot calculate</x:v>
      </x:c>
      <x:c r="C70" s="114" t="str">
        <x:f>IF(C68&gt;0,"Cannot calculate",IF(C69&gt;0,"Review missing details","Inputs complete"))</x:f>
        <x:v>Cannot calculate</x:v>
      </x:c>
      <x:c r="D70" s="114" t="str">
        <x:f>IF(D68&gt;0,"Cannot calculate",IF(D69&gt;0,"Review missing details","Inputs complete"))</x:f>
        <x:v>Cannot calculate</x:v>
      </x:c>
      <x:c r="E70" s="67"/>
      <x:c r="F70" s="67"/>
      <x:c r="G70" s="67"/>
    </x:row>
  </x:sheetData>
  <x:conditionalFormatting sqref="B13:D13">
    <x:cfRule type="containsText" dxfId="0" priority="1" operator="containsText" text="Cannot calculate"/>
    <x:cfRule type="containsText" dxfId="1" priority="2" operator="containsText" text="Review missing details"/>
    <x:cfRule type="containsText" dxfId="2" priority="3" operator="containsText" text="Inputs complete"/>
  </x:conditionalFormatting>
  <x:dataValidations count="5">
    <x:dataValidation type="list" sqref="B17:D17">
      <x:formula1>"Hourly,Fixed"</x:formula1>
    </x:dataValidation>
    <x:dataValidation type="list" sqref="B19:D19">
      <x:formula1>"Single,Range"</x:formula1>
    </x:dataValidation>
    <x:dataValidation type="list" sqref="B36:D36">
      <x:formula1>"Included,Excluded,Not charged,Unclear"</x:formula1>
    </x:dataValidation>
    <x:dataValidation type="list" sqref="B38:D38">
      <x:formula1>"Refundable,Non-refundable,No deposit,Unclear"</x:formula1>
    </x:dataValidation>
    <x:dataValidation type="list" sqref="B41:D48">
      <x:formula1>"Yes,No,Unclear"</x:formula1>
    </x:dataValidation>
  </x:dataValidations>
  <x:pageMargins left="0.7" right="0.7" top="0.75" bottom="0.75" header="0.3" footer="0.3"/>
</x:worksheet>
</file>